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ciroocri.sharepoint.com/teams/New-SRO-MFDA-IIROC-Finance/Shared Documents/Finance/3. Finance Operations/Accounts Receivable/Underwriting Levies/FY 2025/UW Form/"/>
    </mc:Choice>
  </mc:AlternateContent>
  <xr:revisionPtr revIDLastSave="0" documentId="8_{73F7F939-9201-488F-AB30-337247316580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Original" sheetId="1" r:id="rId1"/>
  </sheets>
  <definedNames>
    <definedName name="_xlnm.Print_Area" localSheetId="0">Original!$A$1:$J$123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" i="1" l="1"/>
  <c r="D75" i="1" s="1"/>
  <c r="G75" i="1" s="1"/>
  <c r="A74" i="1"/>
  <c r="D74" i="1" s="1"/>
  <c r="G74" i="1" l="1"/>
  <c r="F74" i="1"/>
  <c r="F75" i="1"/>
  <c r="F53" i="1"/>
  <c r="D47" i="1"/>
  <c r="C75" i="1" s="1"/>
  <c r="E75" i="1" s="1"/>
  <c r="H75" i="1" l="1"/>
  <c r="J75" i="1" s="1"/>
  <c r="F51" i="1"/>
  <c r="C74" i="1"/>
  <c r="D50" i="1"/>
  <c r="E74" i="1" l="1"/>
  <c r="H74" i="1" s="1"/>
  <c r="J74" i="1" s="1"/>
  <c r="I74" i="1" s="1"/>
  <c r="I75" i="1"/>
</calcChain>
</file>

<file path=xl/sharedStrings.xml><?xml version="1.0" encoding="utf-8"?>
<sst xmlns="http://schemas.openxmlformats.org/spreadsheetml/2006/main" count="147" uniqueCount="137">
  <si>
    <t>Nom de l’émetteur :</t>
  </si>
  <si>
    <t>Date de livraison de l’émission :</t>
  </si>
  <si>
    <t>Type d’émission :</t>
  </si>
  <si>
    <t>(x)</t>
  </si>
  <si>
    <t>Actions ordinaires</t>
  </si>
  <si>
    <t xml:space="preserve">Actions privilégiées  </t>
  </si>
  <si>
    <t>avec bons de souscription</t>
  </si>
  <si>
    <t>Bons de souscription spéciaux</t>
  </si>
  <si>
    <t>Actions accréditives</t>
  </si>
  <si>
    <t>01 – Dollar canadien</t>
  </si>
  <si>
    <t>Cote de crédit au moment du lancement</t>
  </si>
  <si>
    <t>Moody's</t>
  </si>
  <si>
    <t>S&amp;P</t>
  </si>
  <si>
    <t>DBRS</t>
  </si>
  <si>
    <t>CBRS</t>
  </si>
  <si>
    <t>Titres de créance</t>
  </si>
  <si>
    <t>Plus de 1 an à moins de 10 ans</t>
  </si>
  <si>
    <t>20 ans et plus</t>
  </si>
  <si>
    <t>Billets de dépôt</t>
  </si>
  <si>
    <t>Billets à moyen terme</t>
  </si>
  <si>
    <t>Titres émis sous le régime du prospectus préalable</t>
  </si>
  <si>
    <t>Titres convertibles</t>
  </si>
  <si>
    <t>Titres à échéance prorogeable</t>
  </si>
  <si>
    <t>Titres encaissables par anticipation</t>
  </si>
  <si>
    <t>Parts de fiducie de capital</t>
  </si>
  <si>
    <t>Titres participatifs</t>
  </si>
  <si>
    <t>Parts de société en commandite</t>
  </si>
  <si>
    <t>Détails de l’émission</t>
  </si>
  <si>
    <t>Nombre d’actions, de parts, etc.</t>
  </si>
  <si>
    <t>Valeur nominale ($)</t>
  </si>
  <si>
    <t>Montant de l’émission – total</t>
  </si>
  <si>
    <t>Type d’émission</t>
  </si>
  <si>
    <t>Code de devise</t>
  </si>
  <si>
    <t>Syndicat de placement</t>
  </si>
  <si>
    <t>Autres renseignements</t>
  </si>
  <si>
    <t>Type d’opération</t>
  </si>
  <si>
    <t>Code du territoire principal</t>
  </si>
  <si>
    <t>Code de classement</t>
  </si>
  <si>
    <t>Préparé par :</t>
  </si>
  <si>
    <t xml:space="preserve"> </t>
  </si>
  <si>
    <t>Société :</t>
  </si>
  <si>
    <t>Date :</t>
  </si>
  <si>
    <t xml:space="preserve">Calcul du prélèvement – membre chef de file </t>
  </si>
  <si>
    <t>Taux de prélèvement</t>
  </si>
  <si>
    <t>Notes et directives</t>
  </si>
  <si>
    <t>de l’émission attribuée à votre société. Ne pas inclure les obligations d’épargne du Canada ou les obligations d’épargne d’une province.</t>
  </si>
  <si>
    <t xml:space="preserve">Code de devise :                                                                          </t>
  </si>
  <si>
    <t>Code de classement :</t>
  </si>
  <si>
    <t>Type d’opération :</t>
  </si>
  <si>
    <t>Premier appel public à l’épargne</t>
  </si>
  <si>
    <t>Société</t>
  </si>
  <si>
    <t>Reclassement</t>
  </si>
  <si>
    <t>02 – Mines</t>
  </si>
  <si>
    <t>Placement privé</t>
  </si>
  <si>
    <t>Gouvernement fédéral</t>
  </si>
  <si>
    <t>Société d’État fédérale</t>
  </si>
  <si>
    <t>05 – Haute technologie</t>
  </si>
  <si>
    <t xml:space="preserve">                                                                                                      </t>
  </si>
  <si>
    <t>07 – Haute technologie</t>
  </si>
  <si>
    <t xml:space="preserve">Code de territoire :                                                                      </t>
  </si>
  <si>
    <t>09 – Immobilier</t>
  </si>
  <si>
    <t>10 – Services publics</t>
  </si>
  <si>
    <t>11 – Autre</t>
  </si>
  <si>
    <t>12 – Gouvernement fédéral (y compris les garanties)</t>
  </si>
  <si>
    <t>13 – Gouvernement provincial (y compris les garanties)</t>
  </si>
  <si>
    <t>09 – Terre-Neuve-et-Labrador</t>
  </si>
  <si>
    <t>10 – Île-du-Prince-Édouard</t>
  </si>
  <si>
    <t>Inscrire la mention « Confidentiel » et faire parvenir à :</t>
  </si>
  <si>
    <t>SERVICE DES FINANCES</t>
  </si>
  <si>
    <t>121, rue King Ouest, bureau 2000</t>
  </si>
  <si>
    <t>Toronto (Ontario)  M5H 3T9</t>
  </si>
  <si>
    <t>01 – Secteur financier</t>
  </si>
  <si>
    <t>04 – Produits du papier et produits forestiers</t>
  </si>
  <si>
    <t>Placement privé de société</t>
  </si>
  <si>
    <t>Gouvernement provincial</t>
  </si>
  <si>
    <t>Émission d’un montant inférieur à 1 000 000 $</t>
  </si>
  <si>
    <t>Société d’État provinciale</t>
  </si>
  <si>
    <t>03 – Eurodollar canadien</t>
  </si>
  <si>
    <t>05 – Franc suisse</t>
  </si>
  <si>
    <t>06 – Unité de compte</t>
  </si>
  <si>
    <t>07 – Autre</t>
  </si>
  <si>
    <t>Taux de conversion en $ CA</t>
  </si>
  <si>
    <t>Organisme canadien de réglementation du commerce des valeurs mobilières</t>
  </si>
  <si>
    <t>01 – Colombie-Britannique</t>
  </si>
  <si>
    <t>02 – Alberta</t>
  </si>
  <si>
    <t>03 – Saskatchewan</t>
  </si>
  <si>
    <t>04 – Manitoba</t>
  </si>
  <si>
    <t>05 – Ontario</t>
  </si>
  <si>
    <t>06 – Québec</t>
  </si>
  <si>
    <t xml:space="preserve">07 – Nouveau-Brunswick  </t>
  </si>
  <si>
    <t>08 – Nouvelle-Écosse</t>
  </si>
  <si>
    <t>Montant de l’émission – à l’extérieur du Canada ($)</t>
  </si>
  <si>
    <t>Montant de l’émission – sans courtier ($)</t>
  </si>
  <si>
    <t>Montant de l’émission – local ($)</t>
  </si>
  <si>
    <t xml:space="preserve">avec bons de souscription  </t>
  </si>
  <si>
    <t>Montant de l’émission_x000D_
(monnaie de l’émission)</t>
  </si>
  <si>
    <t>Montant du prélèvement_x000D_
(monnaie de l’émission)</t>
  </si>
  <si>
    <t>Prélèvements effectués à l’extérieur du Canada_x000D_
(monnaie de l’émission)</t>
  </si>
  <si>
    <t>Montant du prélèvement_x000D_
sur une émission canadienne_x000D_
(monnaie de l’émission)</t>
  </si>
  <si>
    <t>Réduction du prélèvement_x000D_
(monnaie de l’émission)</t>
  </si>
  <si>
    <t>Prélèvement exigible_x000D_
(monnaie de l’émission)</t>
  </si>
  <si>
    <t>Montant du prélèvement_x000D_
pour un placement réalisé sans courtier</t>
  </si>
  <si>
    <t>•  Émissions du gouvernement du Canada ou d’un autre gouvernement pour lesquelles il n’y a pas de chef de file de syndicat – Veuillez inscrire uniquement la quote-part</t>
  </si>
  <si>
    <t>Services :</t>
  </si>
  <si>
    <t>Secteur primaire :</t>
  </si>
  <si>
    <t>Secteur manufacturier :</t>
  </si>
  <si>
    <t>03 – Pétrole et gas</t>
  </si>
  <si>
    <t>08 – Autres services</t>
  </si>
  <si>
    <t>06 – Autre</t>
  </si>
  <si>
    <t>Autres (veuillez préciser)</t>
  </si>
  <si>
    <t>De 10 ans à moins de 20 ans</t>
  </si>
  <si>
    <t>Titres adossés à des actifs</t>
  </si>
  <si>
    <t xml:space="preserve">  Titres adossés à des créances hypothécaires</t>
  </si>
  <si>
    <t>COMMISSION :</t>
  </si>
  <si>
    <t>Parts de fonds à revenu</t>
  </si>
  <si>
    <t>Syndicat de garantie</t>
  </si>
  <si>
    <t>• Les nouvelles émissions sont toutes des placements initiaux (y compris des placements privés) de titres d’émetteurs canadiens qui sont gérés par une société membre.</t>
  </si>
  <si>
    <t>Ne pas inclure les titres qui viennent à échéance dans 1 an ou moins (bons du Trésor, papier commercial, instruments du marché monétaire, etc.)</t>
  </si>
  <si>
    <t>•  Courtier membre agissant comme chef de file – Seul le courtier qui agit comme chef de file d’un syndicat canadien peut produire un rapport sur une nouvelle émission. Le courtier qui produit le rapport</t>
  </si>
  <si>
    <t xml:space="preserve">•  Courtier non membre agissant comme chef de file – S’il y a deux courtiers responsables ou plus ayant des obligations essentiellement équivalentes à l’égard du placement, </t>
  </si>
  <si>
    <t>Types d’émissions :</t>
  </si>
  <si>
    <t>02 – Dollar américain</t>
  </si>
  <si>
    <t>04 – Eurodollar américain</t>
  </si>
  <si>
    <t>Autres :</t>
  </si>
  <si>
    <t>Gouvernements :</t>
  </si>
  <si>
    <t xml:space="preserve"> devrait faire état du montant total de l’émission, non pas uniquement de sa quote-part de l’émission. Si des co-chefs de file ont la même quote-part, veuillez vous assurer que seul un co-chef de file produit un rapport sur cette émission.</t>
  </si>
  <si>
    <t>14 – Administration municipale (y compris les garanties)</t>
  </si>
  <si>
    <t>Administration municipale</t>
  </si>
  <si>
    <t>Il faut remplir un formulaire pour chaque nouvelle émission gérée et signalée à l'OCRCVM conformément à la Ligne directrice 13a) du Modèle de tarification de l’OCRCVM.</t>
  </si>
  <si>
    <t>chacun a la responsabilité de percevoir et de remettre les sommes à prélever au titre de l'émission. Autrement, chaque courtier membre a la responsabilité de remettre sa quote-part du prélèvement applicable.</t>
  </si>
  <si>
    <t>Participation d'entités autres que le courtier ($)</t>
  </si>
  <si>
    <t>• Les nouvelles émissions devraient figurer dans le rapport pour le mois durant lequel tombe la date de règlement, c’est-à-dire la première date de livraison.</t>
  </si>
  <si>
    <t>Prélèvement sur nouvelle émission – courtier membre</t>
  </si>
  <si>
    <t>Monnaie</t>
  </si>
  <si>
    <t>01 - dollar canadien</t>
  </si>
  <si>
    <t>02 - dollar américain</t>
  </si>
  <si>
    <t>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</si>
</sst>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 * #,##0_)\ &quot;$&quot;_ ;_ * \(#,##0\)\ &quot;$&quot;_ ;_ * &quot;-&quot;_)\ &quot;$&quot;_ ;_ @_ "/>
    <numFmt numFmtId="165" formatCode="_ * #,##0_)_ ;_ * \(#,##0\)_ ;_ * &quot;-&quot;_)_ ;_ @_ "/>
    <numFmt numFmtId="166" formatCode="_ * #,##0.00_)\ &quot;$&quot;_ ;_ * \(#,##0.00\)\ &quot;$&quot;_ ;_ * &quot;-&quot;??_)\ &quot;$&quot;_ ;_ @_ "/>
    <numFmt numFmtId="167" formatCode="_ * #,##0.00_)_ ;_ * \(#,##0.00\)_ ;_ * &quot;-&quot;??_)_ ;_ @_ "/>
    <numFmt numFmtId="168" formatCode="[$-409]mmmm\ d\,\ yyyy;@"/>
    <numFmt numFmtId="169" formatCode="0.000%"/>
    <numFmt numFmtId="170" formatCode="_(* #,##0_);_(* \(#,##0\);_(* &quot;-&quot;??_);_(@_)"/>
    <numFmt numFmtId="171" formatCode="&quot;$&quot;#,##0.00"/>
    <numFmt numFmtId="172" formatCode="[$-409]d\-mmm\-yy;@"/>
    <numFmt numFmtId="173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94">
    <xf numFmtId="0" fontId="0" fillId="0" borderId="0" xfId="0"/>
    <xf numFmtId="0" fontId="7" fillId="0" borderId="1" xfId="0" applyFont="1" applyBorder="1" applyAlignment="1">
      <alignment horizontal="left"/>
    </xf>
    <xf numFmtId="0" fontId="2" fillId="2" borderId="0" xfId="0" applyFont="1" applyFill="1" applyAlignment="1">
      <alignment horizontal="center" vertical="top"/>
    </xf>
    <xf numFmtId="0" fontId="3" fillId="0" borderId="0" xfId="0" applyFont="1"/>
    <xf numFmtId="169" fontId="2" fillId="2" borderId="0" xfId="1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6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left" vertical="top"/>
    </xf>
    <xf numFmtId="0" fontId="3" fillId="5" borderId="0" xfId="0" applyFont="1" applyFill="1"/>
    <xf numFmtId="0" fontId="1" fillId="0" borderId="6" xfId="0" applyFont="1" applyBorder="1" applyAlignment="1">
      <alignment horizontal="center" vertical="center"/>
    </xf>
    <xf numFmtId="0" fontId="1" fillId="0" borderId="6" xfId="5" applyNumberFormat="1" applyFont="1" applyBorder="1" applyAlignment="1" applyProtection="1">
      <alignment horizontal="center" vertical="center"/>
    </xf>
    <xf numFmtId="167" fontId="1" fillId="0" borderId="6" xfId="5" applyFont="1" applyBorder="1" applyAlignment="1" applyProtection="1">
      <alignment horizontal="center" vertical="center"/>
    </xf>
    <xf numFmtId="167" fontId="1" fillId="0" borderId="6" xfId="5" applyFont="1" applyFill="1" applyBorder="1" applyAlignment="1" applyProtection="1">
      <alignment horizontal="center" vertical="center"/>
    </xf>
    <xf numFmtId="0" fontId="6" fillId="5" borderId="0" xfId="0" applyFont="1" applyFill="1"/>
    <xf numFmtId="0" fontId="1" fillId="0" borderId="0" xfId="0" applyFont="1"/>
    <xf numFmtId="0" fontId="1" fillId="5" borderId="0" xfId="0" applyFont="1" applyFill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 indent="2"/>
    </xf>
    <xf numFmtId="0" fontId="1" fillId="0" borderId="3" xfId="0" applyFont="1" applyBorder="1" applyAlignment="1">
      <alignment horizontal="left" vertical="center" indent="2"/>
    </xf>
    <xf numFmtId="0" fontId="1" fillId="0" borderId="2" xfId="0" applyFont="1" applyBorder="1"/>
    <xf numFmtId="0" fontId="1" fillId="0" borderId="1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indent="1"/>
    </xf>
    <xf numFmtId="0" fontId="6" fillId="0" borderId="0" xfId="0" applyFont="1"/>
    <xf numFmtId="170" fontId="1" fillId="0" borderId="0" xfId="0" applyNumberFormat="1" applyFont="1"/>
    <xf numFmtId="0" fontId="8" fillId="2" borderId="0" xfId="0" applyFont="1" applyFill="1" applyAlignment="1">
      <alignment horizontal="left"/>
    </xf>
    <xf numFmtId="0" fontId="1" fillId="5" borderId="1" xfId="0" applyFont="1" applyFill="1" applyBorder="1" applyAlignment="1">
      <alignment horizontal="left" vertical="center" indent="1"/>
    </xf>
    <xf numFmtId="0" fontId="1" fillId="5" borderId="3" xfId="0" applyFont="1" applyFill="1" applyBorder="1" applyAlignment="1">
      <alignment horizontal="left" vertical="center" indent="1"/>
    </xf>
    <xf numFmtId="0" fontId="1" fillId="5" borderId="2" xfId="0" applyFont="1" applyFill="1" applyBorder="1" applyAlignment="1">
      <alignment vertical="center"/>
    </xf>
    <xf numFmtId="0" fontId="1" fillId="0" borderId="1" xfId="0" applyFont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1" fillId="0" borderId="6" xfId="0" applyFont="1" applyBorder="1" applyAlignment="1">
      <alignment horizontal="center" vertical="center" wrapText="1"/>
    </xf>
    <xf numFmtId="171" fontId="1" fillId="0" borderId="0" xfId="0" applyNumberFormat="1" applyFont="1"/>
    <xf numFmtId="0" fontId="10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center" indent="1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0" borderId="4" xfId="0" applyFont="1" applyBorder="1"/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5" xfId="0" applyFont="1" applyBorder="1"/>
    <xf numFmtId="0" fontId="6" fillId="0" borderId="7" xfId="0" applyFont="1" applyBorder="1"/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170" fontId="1" fillId="3" borderId="6" xfId="5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168" fontId="1" fillId="3" borderId="6" xfId="0" applyNumberFormat="1" applyFont="1" applyFill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left" vertical="center" wrapText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>
      <alignment horizontal="center" vertical="top"/>
    </xf>
    <xf numFmtId="0" fontId="7" fillId="5" borderId="0" xfId="0" applyFont="1" applyFill="1" applyAlignment="1">
      <alignment horizontal="center" vertical="top"/>
    </xf>
    <xf numFmtId="43" fontId="1" fillId="3" borderId="6" xfId="5" applyNumberFormat="1" applyFont="1" applyFill="1" applyBorder="1" applyAlignment="1" applyProtection="1">
      <alignment horizontal="center" vertical="center"/>
      <protection locked="0"/>
    </xf>
    <xf numFmtId="170" fontId="1" fillId="0" borderId="6" xfId="5" applyNumberFormat="1" applyFont="1" applyBorder="1" applyAlignment="1" applyProtection="1">
      <alignment horizontal="center" vertical="center"/>
    </xf>
    <xf numFmtId="0" fontId="1" fillId="5" borderId="0" xfId="0" applyFont="1" applyFill="1" applyAlignment="1">
      <alignment horizontal="left" vertical="center" indent="1"/>
    </xf>
    <xf numFmtId="0" fontId="1" fillId="5" borderId="0" xfId="0" applyFont="1" applyFill="1" applyAlignment="1">
      <alignment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170" fontId="9" fillId="3" borderId="6" xfId="5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vertical="center" wrapText="1"/>
    </xf>
    <xf numFmtId="169" fontId="11" fillId="3" borderId="2" xfId="1" applyNumberFormat="1" applyFont="1" applyFill="1" applyBorder="1" applyAlignment="1" applyProtection="1">
      <alignment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172" fontId="1" fillId="3" borderId="6" xfId="0" applyNumberFormat="1" applyFont="1" applyFill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173" fontId="9" fillId="3" borderId="6" xfId="5" applyNumberFormat="1" applyFont="1" applyFill="1" applyBorder="1" applyAlignment="1" applyProtection="1">
      <alignment horizontal="left" vertical="center"/>
      <protection locked="0"/>
    </xf>
    <xf numFmtId="167" fontId="1" fillId="0" borderId="6" xfId="5" applyFont="1" applyBorder="1" applyAlignment="1" applyProtection="1">
      <alignment horizontal="center" vertical="center" wrapText="1"/>
    </xf>
    <xf numFmtId="0" fontId="10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 vertical="top"/>
    </xf>
  </cellXfs>
  <cellStyles count="6">
    <cellStyle name="Comma" xfId="5" xr:uid="{00000000-0005-0000-0000-000000000000}"/>
    <cellStyle name="Comma [0]" xfId="4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111919</xdr:colOff>
      <xdr:row>0</xdr:row>
      <xdr:rowOff>0</xdr:rowOff>
    </xdr:from>
    <xdr:to>
      <xdr:col>1</xdr:col>
      <xdr:colOff>135731</xdr:colOff>
      <xdr:row>2</xdr:row>
      <xdr:rowOff>67245</xdr:rowOff>
    </xdr:to>
    <xdr:pic>
      <xdr:nvPicPr>
        <xdr:cNvPr id="2" name="Picture 3" descr="Copy (2) of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919" y="0"/>
          <a:ext cx="1524000" cy="44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26"/>
  <sheetViews>
    <sheetView showGridLines="0" tabSelected="1" zoomScale="80" zoomScaleNormal="80" zoomScaleSheetLayoutView="85" workbookViewId="0">
      <selection activeCell="F23" sqref="F23"/>
    </sheetView>
  </sheetViews>
  <sheetFormatPr defaultColWidth="9.140625" defaultRowHeight="15" x14ac:dyDescent="0.2"/>
  <cols>
    <col min="1" max="1" width="22.5703125" style="3" customWidth="1" collapsed="1"/>
    <col min="2" max="2" width="19" style="3" customWidth="1"/>
    <col min="3" max="3" width="17.42578125" style="3" customWidth="1" collapsed="1"/>
    <col min="4" max="4" width="31.140625" style="3" customWidth="1" collapsed="1"/>
    <col min="5" max="5" width="19.28515625" style="3" customWidth="1" collapsed="1"/>
    <col min="6" max="6" width="22.42578125" style="3" customWidth="1" collapsed="1"/>
    <col min="7" max="7" width="14.85546875" style="3" customWidth="1" collapsed="1"/>
    <col min="8" max="8" width="16.140625" style="3" customWidth="1" collapsed="1"/>
    <col min="9" max="9" width="18.7109375" style="3" customWidth="1" collapsed="1"/>
    <col min="10" max="10" width="23.5703125" style="3" customWidth="1" collapsed="1"/>
    <col min="11" max="11" width="8.140625" style="3" customWidth="1" collapsed="1"/>
    <col min="12" max="15" width="9.140625" style="3" collapsed="1"/>
    <col min="16" max="16" width="9.140625" style="3"/>
    <col min="17" max="16384" width="9.140625" style="3" collapsed="1"/>
  </cols>
  <sheetData>
    <row r="2" spans="1:15" x14ac:dyDescent="0.2">
      <c r="A2" s="73"/>
      <c r="B2" s="73"/>
      <c r="C2" s="92" t="s">
        <v>82</v>
      </c>
      <c r="D2" s="73"/>
      <c r="E2" s="73"/>
      <c r="F2" s="73"/>
      <c r="G2" s="73"/>
      <c r="H2" s="73"/>
      <c r="I2" s="73"/>
      <c r="J2" s="2"/>
      <c r="K2" s="2"/>
      <c r="L2" s="2"/>
    </row>
    <row r="3" spans="1:15" ht="6" customHeight="1" x14ac:dyDescent="0.2">
      <c r="A3" s="12"/>
      <c r="B3" s="12"/>
      <c r="C3" s="12"/>
      <c r="D3" s="12"/>
      <c r="E3" s="12"/>
      <c r="F3" s="12"/>
      <c r="G3" s="12"/>
      <c r="H3" s="12"/>
      <c r="I3" s="12"/>
    </row>
    <row r="4" spans="1:15" x14ac:dyDescent="0.2">
      <c r="B4" s="74"/>
      <c r="C4" s="93" t="s">
        <v>132</v>
      </c>
      <c r="D4" s="74"/>
      <c r="E4" s="74"/>
      <c r="F4" s="74"/>
      <c r="G4" s="74"/>
      <c r="H4" s="74"/>
      <c r="I4" s="74"/>
      <c r="J4" s="2"/>
      <c r="K4" s="2"/>
      <c r="L4" s="2"/>
    </row>
    <row r="5" spans="1:15" x14ac:dyDescent="0.2">
      <c r="A5" s="12"/>
      <c r="B5" s="12"/>
      <c r="C5" s="12"/>
      <c r="D5" s="12"/>
      <c r="E5" s="12"/>
      <c r="F5" s="12"/>
      <c r="G5" s="12"/>
      <c r="H5" s="12"/>
      <c r="I5" s="12"/>
    </row>
    <row r="6" spans="1:15" x14ac:dyDescent="0.2">
      <c r="A6" s="12"/>
      <c r="B6" s="12"/>
      <c r="F6" s="12"/>
      <c r="G6" s="12"/>
    </row>
    <row r="7" spans="1:15" x14ac:dyDescent="0.2">
      <c r="A7" s="17" t="s">
        <v>0</v>
      </c>
      <c r="B7" s="17"/>
      <c r="C7" s="18"/>
      <c r="D7" s="66"/>
      <c r="E7" s="67"/>
      <c r="F7" s="12"/>
      <c r="G7" s="12"/>
      <c r="I7" s="12"/>
      <c r="J7" s="12"/>
      <c r="K7" s="80"/>
      <c r="L7" s="80"/>
      <c r="M7" s="80"/>
      <c r="N7" s="80"/>
      <c r="O7" s="80"/>
    </row>
    <row r="8" spans="1:15" x14ac:dyDescent="0.2">
      <c r="A8" s="17" t="s">
        <v>1</v>
      </c>
      <c r="B8" s="17"/>
      <c r="C8" s="18"/>
      <c r="D8" s="86"/>
      <c r="E8" s="85"/>
      <c r="F8" s="12"/>
      <c r="G8" s="12"/>
    </row>
    <row r="9" spans="1:15" x14ac:dyDescent="0.2">
      <c r="A9" s="19"/>
      <c r="B9" s="19"/>
      <c r="C9" s="18"/>
      <c r="D9" s="18"/>
      <c r="E9" s="18"/>
      <c r="F9" s="12"/>
      <c r="G9" s="12"/>
      <c r="H9" s="18"/>
      <c r="I9" s="18"/>
    </row>
    <row r="10" spans="1:15" x14ac:dyDescent="0.2">
      <c r="A10" s="18"/>
      <c r="B10" s="18"/>
      <c r="C10" s="18"/>
      <c r="D10" s="18"/>
      <c r="E10" s="18"/>
      <c r="F10" s="12"/>
      <c r="G10" s="12"/>
      <c r="H10" s="18"/>
      <c r="I10" s="18"/>
      <c r="J10" s="18"/>
    </row>
    <row r="11" spans="1:15" ht="15.75" customHeight="1" x14ac:dyDescent="0.2">
      <c r="A11" s="20" t="s">
        <v>2</v>
      </c>
      <c r="B11" s="21"/>
      <c r="C11" s="22"/>
      <c r="D11" s="87" t="s">
        <v>3</v>
      </c>
      <c r="E11" s="18"/>
      <c r="F11" s="12"/>
      <c r="G11" s="12"/>
      <c r="H11" s="18"/>
      <c r="I11" s="83" t="s">
        <v>113</v>
      </c>
      <c r="J11" s="84"/>
    </row>
    <row r="12" spans="1:15" x14ac:dyDescent="0.2">
      <c r="A12" s="51"/>
      <c r="B12" s="52"/>
      <c r="C12" s="52"/>
      <c r="D12" s="23"/>
      <c r="E12" s="18"/>
      <c r="F12" s="12"/>
      <c r="G12" s="12"/>
      <c r="H12" s="18"/>
      <c r="I12" s="18"/>
      <c r="J12" s="18"/>
      <c r="K12" s="4"/>
    </row>
    <row r="13" spans="1:15" x14ac:dyDescent="0.2">
      <c r="A13" s="1" t="s">
        <v>136</v>
      </c>
      <c r="B13" s="53"/>
      <c r="C13" s="53"/>
      <c r="D13" s="54"/>
      <c r="E13" s="18"/>
      <c r="F13" s="12"/>
      <c r="G13" s="12"/>
      <c r="H13" s="18"/>
      <c r="I13" s="18"/>
      <c r="J13" s="18"/>
    </row>
    <row r="14" spans="1:15" x14ac:dyDescent="0.2">
      <c r="A14" s="24" t="s">
        <v>4</v>
      </c>
      <c r="B14" s="25"/>
      <c r="C14" s="26"/>
      <c r="D14" s="88"/>
      <c r="E14" s="18"/>
      <c r="F14" s="12"/>
      <c r="G14" s="12"/>
      <c r="H14" s="18"/>
      <c r="I14" s="18"/>
      <c r="J14" s="18"/>
    </row>
    <row r="15" spans="1:15" x14ac:dyDescent="0.2">
      <c r="A15" s="24" t="s">
        <v>5</v>
      </c>
      <c r="B15" s="25"/>
      <c r="C15" s="26"/>
      <c r="D15" s="88"/>
      <c r="E15" s="18"/>
      <c r="F15" s="12"/>
      <c r="G15" s="12"/>
      <c r="H15" s="18"/>
      <c r="I15" s="18"/>
      <c r="J15" s="18"/>
    </row>
    <row r="16" spans="1:15" x14ac:dyDescent="0.2">
      <c r="A16" s="24" t="s">
        <v>94</v>
      </c>
      <c r="B16" s="25"/>
      <c r="C16" s="26"/>
      <c r="D16" s="88"/>
      <c r="E16" s="18"/>
      <c r="F16" s="12"/>
      <c r="G16" s="12"/>
      <c r="H16" s="18"/>
      <c r="I16" s="18"/>
      <c r="J16" s="18"/>
    </row>
    <row r="17" spans="1:10" x14ac:dyDescent="0.2">
      <c r="A17" s="24" t="s">
        <v>7</v>
      </c>
      <c r="B17" s="25"/>
      <c r="C17" s="26"/>
      <c r="D17" s="88"/>
      <c r="E17" s="18"/>
      <c r="F17" s="12"/>
      <c r="G17" s="12"/>
      <c r="H17" s="18"/>
      <c r="I17" s="18"/>
      <c r="J17" s="18"/>
    </row>
    <row r="18" spans="1:10" x14ac:dyDescent="0.2">
      <c r="A18" s="24" t="s">
        <v>8</v>
      </c>
      <c r="B18" s="25"/>
      <c r="C18" s="26"/>
      <c r="D18" s="88"/>
      <c r="E18" s="18"/>
      <c r="F18" s="12"/>
      <c r="G18" s="12"/>
      <c r="H18" s="18"/>
      <c r="I18" s="18"/>
      <c r="J18" s="18"/>
    </row>
    <row r="19" spans="1:10" x14ac:dyDescent="0.2">
      <c r="A19" s="24" t="s">
        <v>109</v>
      </c>
      <c r="B19" s="25"/>
      <c r="C19" s="26"/>
      <c r="D19" s="88"/>
      <c r="E19" s="18"/>
      <c r="F19" s="12"/>
      <c r="G19" s="12"/>
      <c r="H19" s="18"/>
      <c r="I19" s="18"/>
      <c r="J19" s="18"/>
    </row>
    <row r="20" spans="1:10" ht="24.75" customHeight="1" x14ac:dyDescent="0.2">
      <c r="E20" s="18"/>
      <c r="F20" s="12"/>
      <c r="G20" s="12"/>
      <c r="I20" s="69" t="s">
        <v>10</v>
      </c>
      <c r="J20" s="69"/>
    </row>
    <row r="21" spans="1:10" ht="15.75" customHeight="1" x14ac:dyDescent="0.2">
      <c r="A21" s="55" t="s">
        <v>15</v>
      </c>
      <c r="B21" s="56"/>
      <c r="C21" s="56"/>
      <c r="D21" s="56"/>
      <c r="E21" s="18"/>
      <c r="F21" s="12"/>
      <c r="G21" s="12"/>
      <c r="I21" s="49" t="s">
        <v>11</v>
      </c>
      <c r="J21" s="50"/>
    </row>
    <row r="22" spans="1:10" x14ac:dyDescent="0.2">
      <c r="A22" s="27" t="s">
        <v>16</v>
      </c>
      <c r="B22" s="28"/>
      <c r="C22" s="22"/>
      <c r="D22" s="89"/>
      <c r="E22" s="18"/>
      <c r="F22" s="12"/>
      <c r="G22" s="12"/>
      <c r="I22" s="49" t="s">
        <v>12</v>
      </c>
      <c r="J22" s="50"/>
    </row>
    <row r="23" spans="1:10" x14ac:dyDescent="0.2">
      <c r="A23" s="27" t="s">
        <v>110</v>
      </c>
      <c r="B23" s="28"/>
      <c r="C23" s="22"/>
      <c r="D23" s="89"/>
      <c r="E23" s="18"/>
      <c r="F23" s="12"/>
      <c r="G23" s="12"/>
      <c r="I23" s="49" t="s">
        <v>13</v>
      </c>
      <c r="J23" s="50"/>
    </row>
    <row r="24" spans="1:10" x14ac:dyDescent="0.2">
      <c r="A24" s="27" t="s">
        <v>17</v>
      </c>
      <c r="B24" s="28"/>
      <c r="C24" s="22"/>
      <c r="D24" s="89"/>
      <c r="E24" s="18"/>
      <c r="F24" s="12"/>
      <c r="G24" s="12"/>
      <c r="I24" s="49" t="s">
        <v>14</v>
      </c>
      <c r="J24" s="50"/>
    </row>
    <row r="25" spans="1:10" x14ac:dyDescent="0.2">
      <c r="A25" s="27" t="s">
        <v>111</v>
      </c>
      <c r="B25" s="28"/>
      <c r="C25" s="22"/>
      <c r="D25" s="89"/>
      <c r="E25" s="18"/>
      <c r="F25" s="12"/>
      <c r="G25" s="12"/>
    </row>
    <row r="26" spans="1:10" x14ac:dyDescent="0.2">
      <c r="A26" s="27" t="s">
        <v>18</v>
      </c>
      <c r="B26" s="28"/>
      <c r="C26" s="22"/>
      <c r="D26" s="89"/>
      <c r="E26" s="18"/>
      <c r="F26" s="12"/>
      <c r="G26" s="12"/>
    </row>
    <row r="27" spans="1:10" x14ac:dyDescent="0.2">
      <c r="A27" s="18" t="s">
        <v>112</v>
      </c>
      <c r="B27" s="18"/>
      <c r="C27" s="22"/>
      <c r="D27" s="89"/>
      <c r="E27" s="18"/>
      <c r="F27" s="12"/>
      <c r="G27" s="12"/>
    </row>
    <row r="28" spans="1:10" x14ac:dyDescent="0.2">
      <c r="A28" s="27" t="s">
        <v>19</v>
      </c>
      <c r="B28" s="28"/>
      <c r="C28" s="22"/>
      <c r="D28" s="89"/>
      <c r="E28" s="18"/>
      <c r="F28" s="12"/>
      <c r="G28" s="12"/>
    </row>
    <row r="29" spans="1:10" x14ac:dyDescent="0.2">
      <c r="A29" s="18" t="s">
        <v>20</v>
      </c>
      <c r="B29" s="29"/>
      <c r="C29" s="22"/>
      <c r="D29" s="89"/>
      <c r="E29" s="18"/>
      <c r="F29" s="12"/>
      <c r="G29" s="12"/>
    </row>
    <row r="30" spans="1:10" x14ac:dyDescent="0.2">
      <c r="A30" s="27" t="s">
        <v>21</v>
      </c>
      <c r="B30" s="28"/>
      <c r="C30" s="22"/>
      <c r="D30" s="89"/>
      <c r="E30" s="18"/>
      <c r="F30" s="12"/>
      <c r="G30" s="12"/>
    </row>
    <row r="31" spans="1:10" x14ac:dyDescent="0.2">
      <c r="A31" s="27" t="s">
        <v>22</v>
      </c>
      <c r="B31" s="28"/>
      <c r="C31" s="22"/>
      <c r="D31" s="89"/>
      <c r="E31" s="18"/>
      <c r="F31" s="12"/>
      <c r="G31" s="12"/>
    </row>
    <row r="32" spans="1:10" x14ac:dyDescent="0.2">
      <c r="A32" s="27" t="s">
        <v>23</v>
      </c>
      <c r="B32" s="28"/>
      <c r="C32" s="22"/>
      <c r="D32" s="89"/>
      <c r="E32" s="18"/>
      <c r="F32" s="12"/>
      <c r="G32" s="12"/>
    </row>
    <row r="33" spans="1:7" x14ac:dyDescent="0.2">
      <c r="A33" s="27" t="s">
        <v>6</v>
      </c>
      <c r="B33" s="28"/>
      <c r="C33" s="22"/>
      <c r="D33" s="89"/>
      <c r="E33" s="18"/>
      <c r="F33" s="12"/>
      <c r="G33" s="12"/>
    </row>
    <row r="34" spans="1:7" x14ac:dyDescent="0.2">
      <c r="A34" s="27" t="s">
        <v>109</v>
      </c>
      <c r="B34" s="28"/>
      <c r="C34" s="22"/>
      <c r="D34" s="89"/>
      <c r="E34" s="18"/>
      <c r="F34" s="12"/>
      <c r="G34" s="12"/>
    </row>
    <row r="35" spans="1:7" x14ac:dyDescent="0.2">
      <c r="E35" s="18"/>
      <c r="F35" s="12"/>
      <c r="G35" s="12"/>
    </row>
    <row r="36" spans="1:7" x14ac:dyDescent="0.2">
      <c r="E36" s="18"/>
      <c r="F36" s="12"/>
      <c r="G36" s="12"/>
    </row>
    <row r="37" spans="1:7" x14ac:dyDescent="0.2">
      <c r="A37" s="57" t="s">
        <v>24</v>
      </c>
      <c r="B37" s="58"/>
      <c r="C37" s="58"/>
      <c r="D37" s="59"/>
      <c r="E37" s="18"/>
      <c r="F37" s="12"/>
      <c r="G37" s="12"/>
    </row>
    <row r="38" spans="1:7" x14ac:dyDescent="0.2">
      <c r="A38" s="27" t="s">
        <v>25</v>
      </c>
      <c r="B38" s="28"/>
      <c r="C38" s="30"/>
      <c r="D38" s="89"/>
      <c r="E38" s="18"/>
      <c r="F38" s="12"/>
      <c r="G38" s="12"/>
    </row>
    <row r="39" spans="1:7" x14ac:dyDescent="0.2">
      <c r="A39" s="27" t="s">
        <v>114</v>
      </c>
      <c r="B39" s="28"/>
      <c r="C39" s="30"/>
      <c r="D39" s="89"/>
      <c r="E39" s="18"/>
      <c r="F39" s="12"/>
      <c r="G39" s="12"/>
    </row>
    <row r="40" spans="1:7" x14ac:dyDescent="0.2">
      <c r="A40" s="27" t="s">
        <v>26</v>
      </c>
      <c r="B40" s="28"/>
      <c r="C40" s="30"/>
      <c r="D40" s="89"/>
      <c r="E40" s="18"/>
      <c r="F40" s="12"/>
      <c r="G40" s="12"/>
    </row>
    <row r="41" spans="1:7" x14ac:dyDescent="0.2">
      <c r="A41" s="27" t="s">
        <v>109</v>
      </c>
      <c r="B41" s="28"/>
      <c r="C41" s="30"/>
      <c r="D41" s="89"/>
      <c r="E41" s="18"/>
      <c r="F41" s="12"/>
      <c r="G41" s="12"/>
    </row>
    <row r="42" spans="1:7" x14ac:dyDescent="0.2">
      <c r="A42" s="18"/>
      <c r="B42" s="18"/>
      <c r="C42" s="18"/>
      <c r="D42" s="18"/>
      <c r="E42" s="18"/>
      <c r="F42" s="12"/>
      <c r="G42" s="12"/>
    </row>
    <row r="43" spans="1:7" x14ac:dyDescent="0.2">
      <c r="A43" s="18"/>
      <c r="B43" s="18"/>
      <c r="C43" s="18"/>
      <c r="D43" s="18"/>
      <c r="E43" s="18"/>
      <c r="F43" s="18"/>
      <c r="G43" s="18"/>
    </row>
    <row r="44" spans="1:7" x14ac:dyDescent="0.2">
      <c r="A44" s="60" t="s">
        <v>27</v>
      </c>
      <c r="B44" s="61"/>
      <c r="C44" s="61"/>
      <c r="D44" s="61"/>
      <c r="E44" s="18"/>
      <c r="F44" s="31"/>
      <c r="G44" s="18"/>
    </row>
    <row r="45" spans="1:7" x14ac:dyDescent="0.2">
      <c r="A45" s="27" t="s">
        <v>28</v>
      </c>
      <c r="B45" s="28"/>
      <c r="C45" s="30"/>
      <c r="D45" s="65"/>
      <c r="E45" s="18"/>
      <c r="F45" s="18"/>
      <c r="G45" s="32"/>
    </row>
    <row r="46" spans="1:7" x14ac:dyDescent="0.2">
      <c r="A46" s="27" t="s">
        <v>29</v>
      </c>
      <c r="B46" s="28"/>
      <c r="C46" s="30"/>
      <c r="D46" s="75"/>
      <c r="E46" s="18"/>
      <c r="F46" s="18"/>
      <c r="G46" s="18"/>
    </row>
    <row r="47" spans="1:7" x14ac:dyDescent="0.2">
      <c r="A47" s="27" t="s">
        <v>30</v>
      </c>
      <c r="B47" s="28"/>
      <c r="C47" s="30"/>
      <c r="D47" s="76">
        <f>+D45*D46</f>
        <v>0</v>
      </c>
      <c r="E47" s="18"/>
      <c r="F47" s="18"/>
      <c r="G47" s="18"/>
    </row>
    <row r="48" spans="1:7" x14ac:dyDescent="0.2">
      <c r="A48" s="27" t="s">
        <v>91</v>
      </c>
      <c r="B48" s="29"/>
      <c r="C48" s="30"/>
      <c r="D48" s="65"/>
      <c r="E48" s="18"/>
      <c r="F48" s="18"/>
      <c r="G48" s="18"/>
    </row>
    <row r="49" spans="1:7" x14ac:dyDescent="0.2">
      <c r="A49" s="27" t="s">
        <v>92</v>
      </c>
      <c r="B49" s="28"/>
      <c r="C49" s="30"/>
      <c r="D49" s="65"/>
      <c r="E49" s="18"/>
      <c r="F49" s="18"/>
      <c r="G49" s="18"/>
    </row>
    <row r="50" spans="1:7" ht="13.5" customHeight="1" x14ac:dyDescent="0.2">
      <c r="A50" s="27" t="s">
        <v>93</v>
      </c>
      <c r="B50" s="28"/>
      <c r="C50" s="30"/>
      <c r="D50" s="76">
        <f>+D47-D48-D49</f>
        <v>0</v>
      </c>
      <c r="E50" s="18"/>
      <c r="F50" s="18"/>
      <c r="G50" s="18"/>
    </row>
    <row r="51" spans="1:7" ht="13.5" customHeight="1" x14ac:dyDescent="0.2">
      <c r="A51" s="27" t="s">
        <v>31</v>
      </c>
      <c r="B51" s="28"/>
      <c r="C51" s="30"/>
      <c r="D51" s="65"/>
      <c r="E51" s="18"/>
      <c r="F51" s="33" t="str">
        <f>IF(AND($D$51=H95,$D$47&gt;999999),"Error!! Select the correct Type of Issue","")</f>
        <v/>
      </c>
      <c r="G51" s="18"/>
    </row>
    <row r="52" spans="1:7" x14ac:dyDescent="0.2">
      <c r="A52" s="27" t="s">
        <v>32</v>
      </c>
      <c r="B52" s="28"/>
      <c r="C52" s="30"/>
      <c r="D52" s="81"/>
      <c r="E52" s="18"/>
      <c r="F52" s="18"/>
      <c r="G52" s="18"/>
    </row>
    <row r="53" spans="1:7" x14ac:dyDescent="0.2">
      <c r="A53" s="27" t="s">
        <v>81</v>
      </c>
      <c r="B53" s="28"/>
      <c r="C53" s="30"/>
      <c r="D53" s="90"/>
      <c r="E53" s="18"/>
      <c r="F53" s="18" t="str">
        <f>IF(AND($D$52=$A$95,D53&lt;&gt;1),"Error!! Incorrect exchange rate",IF(AND($D$52&lt;&gt;$A$95,D53=1),"Error!! Incorrect exchange rate",""))</f>
        <v/>
      </c>
      <c r="G53" s="18"/>
    </row>
    <row r="54" spans="1:7" x14ac:dyDescent="0.2">
      <c r="A54" s="12"/>
      <c r="B54" s="12"/>
      <c r="C54" s="12"/>
      <c r="D54" s="12"/>
      <c r="E54" s="12"/>
      <c r="F54" s="12"/>
      <c r="G54" s="12"/>
    </row>
    <row r="55" spans="1:7" x14ac:dyDescent="0.2">
      <c r="A55" s="62" t="s">
        <v>130</v>
      </c>
      <c r="B55" s="63"/>
      <c r="C55" s="63"/>
      <c r="D55" s="63"/>
      <c r="E55" s="63"/>
      <c r="F55" s="63"/>
      <c r="G55" s="64"/>
    </row>
    <row r="56" spans="1:7" x14ac:dyDescent="0.2">
      <c r="A56" s="34" t="s">
        <v>115</v>
      </c>
      <c r="B56" s="35"/>
      <c r="C56" s="36"/>
      <c r="D56" s="70"/>
      <c r="E56" s="71"/>
      <c r="F56" s="71"/>
      <c r="G56" s="72"/>
    </row>
    <row r="57" spans="1:7" x14ac:dyDescent="0.2">
      <c r="A57" s="34" t="s">
        <v>33</v>
      </c>
      <c r="B57" s="35"/>
      <c r="C57" s="36"/>
      <c r="D57" s="70"/>
      <c r="E57" s="71"/>
      <c r="F57" s="71"/>
      <c r="G57" s="72"/>
    </row>
    <row r="58" spans="1:7" x14ac:dyDescent="0.2">
      <c r="A58" s="77"/>
      <c r="B58" s="77"/>
      <c r="C58" s="78"/>
      <c r="D58" s="79"/>
      <c r="E58" s="79"/>
      <c r="F58" s="79"/>
      <c r="G58" s="79"/>
    </row>
    <row r="59" spans="1:7" x14ac:dyDescent="0.2">
      <c r="A59" s="19"/>
      <c r="B59" s="19"/>
      <c r="C59" s="19"/>
      <c r="D59" s="19"/>
      <c r="E59" s="19"/>
      <c r="F59" s="19"/>
      <c r="G59" s="19"/>
    </row>
    <row r="60" spans="1:7" x14ac:dyDescent="0.2">
      <c r="A60" s="60" t="s">
        <v>34</v>
      </c>
      <c r="B60" s="61"/>
      <c r="C60" s="61"/>
      <c r="D60" s="61"/>
      <c r="E60" s="19"/>
      <c r="F60" s="19"/>
      <c r="G60" s="19"/>
    </row>
    <row r="61" spans="1:7" x14ac:dyDescent="0.2">
      <c r="A61" s="27" t="s">
        <v>35</v>
      </c>
      <c r="B61" s="28"/>
      <c r="C61" s="22"/>
      <c r="D61" s="50"/>
      <c r="E61" s="19"/>
      <c r="F61" s="19"/>
      <c r="G61" s="19"/>
    </row>
    <row r="62" spans="1:7" x14ac:dyDescent="0.2">
      <c r="A62" s="27" t="s">
        <v>36</v>
      </c>
      <c r="B62" s="28"/>
      <c r="C62" s="22"/>
      <c r="D62" s="50"/>
      <c r="E62" s="19"/>
      <c r="F62" s="19"/>
      <c r="G62" s="19"/>
    </row>
    <row r="63" spans="1:7" x14ac:dyDescent="0.2">
      <c r="A63" s="27" t="s">
        <v>37</v>
      </c>
      <c r="B63" s="28"/>
      <c r="C63" s="22"/>
      <c r="D63" s="50"/>
      <c r="E63" s="19"/>
      <c r="F63" s="19"/>
      <c r="G63" s="19"/>
    </row>
    <row r="64" spans="1:7" x14ac:dyDescent="0.2">
      <c r="A64" s="18"/>
      <c r="B64" s="18"/>
      <c r="C64" s="18"/>
      <c r="D64" s="18"/>
      <c r="E64" s="19"/>
      <c r="F64" s="19"/>
      <c r="G64" s="19"/>
    </row>
    <row r="65" spans="1:10" x14ac:dyDescent="0.2">
      <c r="A65" s="18"/>
      <c r="B65" s="18"/>
      <c r="C65" s="18"/>
      <c r="D65" s="18"/>
      <c r="E65" s="19"/>
      <c r="F65" s="19"/>
      <c r="G65" s="19"/>
    </row>
    <row r="66" spans="1:10" x14ac:dyDescent="0.2">
      <c r="A66" s="37" t="s">
        <v>38</v>
      </c>
      <c r="B66" s="38"/>
      <c r="C66" s="26" t="s">
        <v>39</v>
      </c>
      <c r="D66" s="82"/>
      <c r="E66" s="19"/>
      <c r="F66" s="19"/>
      <c r="G66" s="19"/>
    </row>
    <row r="67" spans="1:10" x14ac:dyDescent="0.2">
      <c r="A67" s="37" t="s">
        <v>40</v>
      </c>
      <c r="B67" s="38"/>
      <c r="C67" s="26" t="s">
        <v>39</v>
      </c>
      <c r="D67" s="82"/>
      <c r="E67" s="19"/>
      <c r="F67" s="19"/>
      <c r="G67" s="19"/>
    </row>
    <row r="68" spans="1:10" x14ac:dyDescent="0.2">
      <c r="A68" s="37" t="s">
        <v>41</v>
      </c>
      <c r="B68" s="38"/>
      <c r="C68" s="26" t="s">
        <v>39</v>
      </c>
      <c r="D68" s="68"/>
      <c r="E68" s="19"/>
      <c r="F68" s="19"/>
      <c r="G68" s="19"/>
    </row>
    <row r="69" spans="1:10" x14ac:dyDescent="0.2">
      <c r="E69" s="19"/>
      <c r="F69" s="19"/>
      <c r="G69" s="19"/>
    </row>
    <row r="72" spans="1:10" x14ac:dyDescent="0.2">
      <c r="A72" s="61" t="s">
        <v>42</v>
      </c>
      <c r="B72" s="61"/>
      <c r="C72" s="61"/>
      <c r="D72" s="61"/>
      <c r="E72" s="61"/>
      <c r="F72" s="61"/>
      <c r="G72" s="61"/>
      <c r="H72" s="61"/>
      <c r="I72" s="61"/>
    </row>
    <row r="73" spans="1:10" s="5" customFormat="1" ht="114" customHeight="1" x14ac:dyDescent="0.25">
      <c r="A73" s="10" t="s">
        <v>31</v>
      </c>
      <c r="B73" s="10" t="s">
        <v>133</v>
      </c>
      <c r="C73" s="10" t="s">
        <v>95</v>
      </c>
      <c r="D73" s="10" t="s">
        <v>43</v>
      </c>
      <c r="E73" s="10" t="s">
        <v>96</v>
      </c>
      <c r="F73" s="10" t="s">
        <v>97</v>
      </c>
      <c r="G73" s="10" t="s">
        <v>101</v>
      </c>
      <c r="H73" s="10" t="s">
        <v>98</v>
      </c>
      <c r="I73" s="10" t="s">
        <v>99</v>
      </c>
      <c r="J73" s="10" t="s">
        <v>100</v>
      </c>
    </row>
    <row r="74" spans="1:10" s="5" customFormat="1" ht="31.15" customHeight="1" x14ac:dyDescent="0.25">
      <c r="A74" s="39" t="str">
        <f>IF(ISBLANK($D$51),"",$D$51)</f>
        <v/>
      </c>
      <c r="B74" s="39" t="s">
        <v>134</v>
      </c>
      <c r="C74" s="76">
        <f>+$D$47*$D$53</f>
        <v>0</v>
      </c>
      <c r="D74" s="13">
        <f>IF($A$74=$G$95,0,IF($A$74=$G$96,1%/100,IF($A$74=$G$97,1%/200,IF($A$74=$G$98,1%/300,IF($A$74=$G$99,1%/300,IF($A$74=$G$100,1%/200,IF($A$74=$G$101,1%/200,IF($A$74=$G$102,1%/300,0))))))))</f>
        <v>0</v>
      </c>
      <c r="E74" s="15">
        <f>IF($C$74&gt;=1000000,$C$74*$D$74,0)</f>
        <v>0</v>
      </c>
      <c r="F74" s="16">
        <f>(-$D$48*$D$74)*$D$53</f>
        <v>0</v>
      </c>
      <c r="G74" s="91">
        <f>(-$D$49*$D$74)*$D$53</f>
        <v>0</v>
      </c>
      <c r="H74" s="91">
        <f>+$E$74+$F$74+$G$74</f>
        <v>0</v>
      </c>
      <c r="I74" s="91">
        <f>$J$74-$H$74</f>
        <v>0</v>
      </c>
      <c r="J74" s="91">
        <f>IF(ISBLANK($J$11),$H$74,MIN($H$74,($C$74*$J$11*2.5%)))</f>
        <v>0</v>
      </c>
    </row>
    <row r="75" spans="1:10" s="6" customFormat="1" ht="28.5" customHeight="1" x14ac:dyDescent="0.25">
      <c r="A75" s="13" t="str">
        <f>IF(ISBLANK($D$51),"",$D$51)</f>
        <v/>
      </c>
      <c r="B75" s="13" t="s">
        <v>135</v>
      </c>
      <c r="C75" s="76">
        <f>IF($D$52=$A$93,0,$D$47)</f>
        <v>0</v>
      </c>
      <c r="D75" s="14">
        <f>IF($D$52=$A$95,"0",IF($A$75=$G$95,0,IF($A$75=$G$96,1%/100,IF($A$75=$G$97,1%/200,IF($A$75=$G$98,1%/300,IF($A$75=$G$99,1%/300,IF($A$75=$G$100,1%/200,IF($A$75=$G$101,1%/200,IF($A$75=$G$102,1%/300,0)))))))))</f>
        <v>0</v>
      </c>
      <c r="E75" s="15">
        <f>IF($C$75&gt;=1000000,$C$75*$D$75,0)</f>
        <v>0</v>
      </c>
      <c r="F75" s="16">
        <f>-$D$48*$D$75</f>
        <v>0</v>
      </c>
      <c r="G75" s="15">
        <f>-$D$49*$D$75</f>
        <v>0</v>
      </c>
      <c r="H75" s="15">
        <f>+E75+F75+G75</f>
        <v>0</v>
      </c>
      <c r="I75" s="91">
        <f>$J$75-$H$75</f>
        <v>0</v>
      </c>
      <c r="J75" s="15">
        <f>IF(ISBLANK($J$11),$H$75,MIN($H$75,($D$50*$J$11*2.5%)))</f>
        <v>0</v>
      </c>
    </row>
    <row r="76" spans="1:10" x14ac:dyDescent="0.2">
      <c r="A76" s="18"/>
      <c r="B76" s="18"/>
      <c r="C76" s="18"/>
      <c r="D76" s="18"/>
      <c r="E76" s="18"/>
      <c r="F76" s="18"/>
      <c r="G76" s="40"/>
      <c r="H76" s="18"/>
      <c r="I76" s="18"/>
    </row>
    <row r="77" spans="1:10" x14ac:dyDescent="0.2">
      <c r="A77" s="18"/>
      <c r="B77" s="18"/>
      <c r="C77" s="18"/>
      <c r="D77" s="18"/>
      <c r="E77" s="18"/>
      <c r="F77" s="18"/>
      <c r="G77" s="18"/>
      <c r="H77" s="18"/>
      <c r="I77" s="18"/>
    </row>
    <row r="78" spans="1:10" x14ac:dyDescent="0.2">
      <c r="A78" s="41" t="s">
        <v>132</v>
      </c>
      <c r="B78" s="41"/>
      <c r="C78" s="42"/>
      <c r="D78" s="42"/>
      <c r="E78" s="42"/>
      <c r="F78" s="42"/>
      <c r="G78" s="42"/>
      <c r="H78" s="42"/>
      <c r="I78" s="42"/>
      <c r="J78" s="7"/>
    </row>
    <row r="79" spans="1:10" x14ac:dyDescent="0.2">
      <c r="A79" s="41" t="s">
        <v>44</v>
      </c>
      <c r="B79" s="41"/>
      <c r="C79" s="42"/>
      <c r="D79" s="42"/>
      <c r="E79" s="42"/>
      <c r="F79" s="42"/>
      <c r="G79" s="42"/>
      <c r="H79" s="42"/>
      <c r="I79" s="42"/>
      <c r="J79" s="7"/>
    </row>
    <row r="80" spans="1:10" x14ac:dyDescent="0.2">
      <c r="A80" s="43" t="s">
        <v>116</v>
      </c>
      <c r="B80" s="43"/>
      <c r="C80" s="43"/>
      <c r="D80" s="43"/>
      <c r="E80" s="43"/>
      <c r="F80" s="43"/>
      <c r="G80" s="43"/>
      <c r="H80" s="43"/>
      <c r="I80" s="43"/>
      <c r="J80" s="8"/>
    </row>
    <row r="81" spans="1:10" x14ac:dyDescent="0.2">
      <c r="A81" s="43" t="s">
        <v>117</v>
      </c>
      <c r="B81" s="43"/>
      <c r="C81" s="43"/>
      <c r="D81" s="43"/>
      <c r="E81" s="43"/>
      <c r="F81" s="43"/>
      <c r="G81" s="43"/>
      <c r="H81" s="43"/>
      <c r="I81" s="43"/>
      <c r="J81" s="8"/>
    </row>
    <row r="82" spans="1:10" x14ac:dyDescent="0.2">
      <c r="A82" s="43"/>
      <c r="B82" s="43"/>
      <c r="C82" s="43"/>
      <c r="D82" s="43"/>
      <c r="E82" s="43"/>
      <c r="F82" s="43"/>
      <c r="G82" s="43"/>
      <c r="H82" s="43"/>
      <c r="I82" s="43"/>
      <c r="J82" s="8"/>
    </row>
    <row r="83" spans="1:10" x14ac:dyDescent="0.2">
      <c r="A83" s="43" t="s">
        <v>118</v>
      </c>
      <c r="B83" s="43"/>
      <c r="C83" s="43"/>
      <c r="D83" s="43"/>
      <c r="E83" s="43"/>
      <c r="F83" s="43"/>
      <c r="G83" s="43"/>
      <c r="H83" s="43"/>
      <c r="I83" s="43"/>
      <c r="J83" s="8"/>
    </row>
    <row r="84" spans="1:10" x14ac:dyDescent="0.2">
      <c r="A84" s="43" t="s">
        <v>125</v>
      </c>
      <c r="B84" s="43"/>
      <c r="C84" s="43"/>
      <c r="D84" s="43"/>
      <c r="E84" s="43"/>
      <c r="F84" s="43"/>
      <c r="G84" s="43"/>
      <c r="H84" s="43"/>
      <c r="I84" s="43"/>
      <c r="J84" s="8"/>
    </row>
    <row r="85" spans="1:10" x14ac:dyDescent="0.2">
      <c r="A85" s="44"/>
      <c r="B85" s="44"/>
      <c r="C85" s="44"/>
      <c r="D85" s="44"/>
      <c r="E85" s="44"/>
      <c r="F85" s="44"/>
      <c r="G85" s="44"/>
      <c r="H85" s="44"/>
      <c r="I85" s="44"/>
      <c r="J85" s="11"/>
    </row>
    <row r="86" spans="1:10" x14ac:dyDescent="0.2">
      <c r="A86" s="44" t="s">
        <v>119</v>
      </c>
      <c r="B86" s="44"/>
      <c r="C86" s="44"/>
      <c r="D86" s="44"/>
      <c r="E86" s="44"/>
      <c r="F86" s="44"/>
      <c r="G86" s="44"/>
      <c r="H86" s="44"/>
      <c r="I86" s="44"/>
      <c r="J86" s="11"/>
    </row>
    <row r="87" spans="1:10" ht="13.9" customHeight="1" x14ac:dyDescent="0.2">
      <c r="A87" s="44" t="s">
        <v>129</v>
      </c>
      <c r="B87" s="44"/>
      <c r="C87" s="44" t="s">
        <v>39</v>
      </c>
      <c r="D87" s="44"/>
      <c r="E87" s="44"/>
      <c r="F87" s="44"/>
      <c r="G87" s="44"/>
      <c r="H87" s="44"/>
      <c r="I87" s="44"/>
      <c r="J87" s="11"/>
    </row>
    <row r="88" spans="1:10" x14ac:dyDescent="0.2">
      <c r="A88" s="44"/>
      <c r="B88" s="44"/>
      <c r="C88" s="44"/>
      <c r="D88" s="44"/>
      <c r="E88" s="44"/>
      <c r="F88" s="44"/>
      <c r="G88" s="44"/>
      <c r="H88" s="44"/>
      <c r="I88" s="44"/>
      <c r="J88" s="11"/>
    </row>
    <row r="89" spans="1:10" x14ac:dyDescent="0.2">
      <c r="A89" s="43" t="s">
        <v>102</v>
      </c>
      <c r="B89" s="43"/>
      <c r="C89" s="43"/>
      <c r="D89" s="43"/>
      <c r="E89" s="43"/>
      <c r="F89" s="43"/>
      <c r="G89" s="43"/>
      <c r="H89" s="43"/>
      <c r="I89" s="43"/>
      <c r="J89" s="8"/>
    </row>
    <row r="90" spans="1:10" x14ac:dyDescent="0.2">
      <c r="A90" s="43" t="s">
        <v>45</v>
      </c>
      <c r="B90" s="43"/>
      <c r="C90" s="43"/>
      <c r="D90" s="43"/>
      <c r="E90" s="43"/>
      <c r="F90" s="43"/>
      <c r="G90" s="43"/>
      <c r="H90" s="43"/>
      <c r="I90" s="43"/>
      <c r="J90" s="8"/>
    </row>
    <row r="91" spans="1:10" x14ac:dyDescent="0.2">
      <c r="A91" s="43"/>
      <c r="B91" s="43"/>
      <c r="C91" s="43"/>
      <c r="D91" s="43"/>
      <c r="E91" s="43"/>
      <c r="F91" s="43"/>
      <c r="G91" s="43"/>
      <c r="H91" s="43"/>
      <c r="I91" s="43"/>
      <c r="J91" s="8"/>
    </row>
    <row r="92" spans="1:10" x14ac:dyDescent="0.2">
      <c r="A92" s="44" t="s">
        <v>131</v>
      </c>
      <c r="B92" s="44"/>
      <c r="C92" s="44"/>
      <c r="D92" s="44"/>
      <c r="E92" s="44"/>
      <c r="F92" s="44"/>
      <c r="G92" s="44"/>
      <c r="H92" s="44"/>
      <c r="I92" s="44"/>
      <c r="J92" s="11"/>
    </row>
    <row r="93" spans="1:10" x14ac:dyDescent="0.2">
      <c r="A93" s="42"/>
      <c r="B93" s="42"/>
      <c r="C93" s="42"/>
      <c r="D93" s="42"/>
      <c r="E93" s="42"/>
      <c r="F93" s="42"/>
      <c r="G93" s="42"/>
      <c r="H93" s="42"/>
      <c r="I93" s="42"/>
      <c r="J93" s="7"/>
    </row>
    <row r="94" spans="1:10" x14ac:dyDescent="0.2">
      <c r="A94" s="45" t="s">
        <v>46</v>
      </c>
      <c r="B94" s="41" t="s">
        <v>47</v>
      </c>
      <c r="C94" s="41"/>
      <c r="D94" s="42"/>
      <c r="E94" s="45" t="s">
        <v>48</v>
      </c>
      <c r="F94" s="45"/>
      <c r="G94" s="45" t="s">
        <v>120</v>
      </c>
      <c r="H94" s="45"/>
      <c r="I94" s="42"/>
    </row>
    <row r="95" spans="1:10" ht="33.75" customHeight="1" x14ac:dyDescent="0.2">
      <c r="A95" s="43" t="s">
        <v>9</v>
      </c>
      <c r="B95" s="42" t="s">
        <v>71</v>
      </c>
      <c r="C95" s="42"/>
      <c r="D95" s="42"/>
      <c r="E95" s="46" t="s">
        <v>49</v>
      </c>
      <c r="F95" s="46"/>
      <c r="G95" s="42" t="s">
        <v>75</v>
      </c>
      <c r="H95" s="42"/>
      <c r="I95" s="42"/>
    </row>
    <row r="96" spans="1:10" x14ac:dyDescent="0.2">
      <c r="A96" s="43" t="s">
        <v>121</v>
      </c>
      <c r="B96" s="47" t="s">
        <v>104</v>
      </c>
      <c r="C96" s="47"/>
      <c r="D96" s="42"/>
      <c r="E96" s="42" t="s">
        <v>51</v>
      </c>
      <c r="F96" s="42"/>
      <c r="G96" s="42" t="s">
        <v>50</v>
      </c>
      <c r="H96" s="42"/>
      <c r="I96" s="42"/>
    </row>
    <row r="97" spans="1:10" x14ac:dyDescent="0.2">
      <c r="A97" s="43" t="s">
        <v>77</v>
      </c>
      <c r="B97" s="47" t="s">
        <v>52</v>
      </c>
      <c r="C97" s="47"/>
      <c r="D97" s="42"/>
      <c r="E97" s="42" t="s">
        <v>53</v>
      </c>
      <c r="F97" s="42"/>
      <c r="G97" s="42" t="s">
        <v>73</v>
      </c>
      <c r="H97" s="42"/>
      <c r="I97" s="42"/>
    </row>
    <row r="98" spans="1:10" x14ac:dyDescent="0.2">
      <c r="A98" s="43" t="s">
        <v>122</v>
      </c>
      <c r="B98" s="47" t="s">
        <v>106</v>
      </c>
      <c r="C98" s="47"/>
      <c r="D98" s="42"/>
      <c r="E98" s="42"/>
      <c r="F98" s="42"/>
      <c r="G98" s="42" t="s">
        <v>54</v>
      </c>
      <c r="H98" s="42"/>
      <c r="I98" s="42"/>
      <c r="J98" s="7"/>
    </row>
    <row r="99" spans="1:10" x14ac:dyDescent="0.2">
      <c r="A99" s="43" t="s">
        <v>78</v>
      </c>
      <c r="B99" s="47" t="s">
        <v>72</v>
      </c>
      <c r="C99" s="47"/>
      <c r="D99" s="42"/>
      <c r="E99" s="42"/>
      <c r="F99" s="42"/>
      <c r="G99" s="42" t="s">
        <v>55</v>
      </c>
      <c r="H99" s="42"/>
      <c r="I99" s="42"/>
      <c r="J99" s="7"/>
    </row>
    <row r="100" spans="1:10" x14ac:dyDescent="0.2">
      <c r="A100" s="43" t="s">
        <v>79</v>
      </c>
      <c r="B100" s="47" t="s">
        <v>105</v>
      </c>
      <c r="C100" s="47"/>
      <c r="D100" s="42"/>
      <c r="E100" s="42"/>
      <c r="F100" s="42"/>
      <c r="G100" s="42" t="s">
        <v>74</v>
      </c>
      <c r="H100" s="42"/>
      <c r="I100" s="42"/>
      <c r="J100" s="7"/>
    </row>
    <row r="101" spans="1:10" x14ac:dyDescent="0.2">
      <c r="A101" s="43" t="s">
        <v>80</v>
      </c>
      <c r="B101" s="47" t="s">
        <v>56</v>
      </c>
      <c r="C101" s="47"/>
      <c r="D101" s="42"/>
      <c r="E101" s="42"/>
      <c r="F101" s="42"/>
      <c r="G101" s="42" t="s">
        <v>76</v>
      </c>
      <c r="H101" s="42"/>
      <c r="I101" s="42"/>
      <c r="J101" s="7"/>
    </row>
    <row r="102" spans="1:10" x14ac:dyDescent="0.2">
      <c r="A102" s="43" t="s">
        <v>57</v>
      </c>
      <c r="B102" s="47" t="s">
        <v>108</v>
      </c>
      <c r="C102" s="47"/>
      <c r="D102" s="42"/>
      <c r="E102" s="42"/>
      <c r="F102" s="42"/>
      <c r="G102" s="42" t="s">
        <v>127</v>
      </c>
      <c r="H102" s="42"/>
      <c r="I102" s="42"/>
      <c r="J102" s="7"/>
    </row>
    <row r="103" spans="1:10" x14ac:dyDescent="0.2">
      <c r="A103" s="43" t="s">
        <v>57</v>
      </c>
      <c r="B103" s="47" t="s">
        <v>103</v>
      </c>
      <c r="C103" s="47"/>
      <c r="D103" s="42"/>
      <c r="E103" s="42"/>
      <c r="F103" s="42"/>
      <c r="G103" s="42"/>
      <c r="H103" s="42"/>
      <c r="I103" s="42"/>
      <c r="J103" s="7"/>
    </row>
    <row r="104" spans="1:10" x14ac:dyDescent="0.2">
      <c r="A104" s="45" t="s">
        <v>59</v>
      </c>
      <c r="B104" s="47" t="s">
        <v>58</v>
      </c>
      <c r="C104" s="47"/>
      <c r="D104" s="42"/>
      <c r="E104" s="42"/>
      <c r="F104" s="42"/>
      <c r="G104" s="42"/>
      <c r="H104" s="42"/>
      <c r="I104" s="42"/>
      <c r="J104" s="7"/>
    </row>
    <row r="105" spans="1:10" x14ac:dyDescent="0.2">
      <c r="A105" s="43" t="s">
        <v>83</v>
      </c>
      <c r="B105" s="47" t="s">
        <v>107</v>
      </c>
      <c r="C105" s="47"/>
      <c r="D105" s="42"/>
      <c r="E105" s="42"/>
      <c r="F105" s="42"/>
      <c r="G105" s="42"/>
      <c r="H105" s="42"/>
      <c r="I105" s="42"/>
      <c r="J105" s="7"/>
    </row>
    <row r="106" spans="1:10" x14ac:dyDescent="0.2">
      <c r="A106" s="43" t="s">
        <v>84</v>
      </c>
      <c r="B106" s="47" t="s">
        <v>123</v>
      </c>
      <c r="C106" s="47"/>
      <c r="D106" s="42"/>
      <c r="E106" s="42"/>
      <c r="F106" s="42"/>
      <c r="G106" s="42"/>
      <c r="H106" s="42"/>
      <c r="I106" s="42"/>
      <c r="J106" s="7"/>
    </row>
    <row r="107" spans="1:10" x14ac:dyDescent="0.2">
      <c r="A107" s="43" t="s">
        <v>85</v>
      </c>
      <c r="B107" s="47" t="s">
        <v>60</v>
      </c>
      <c r="C107" s="47"/>
      <c r="D107" s="42"/>
      <c r="E107" s="42"/>
      <c r="F107" s="42"/>
      <c r="G107" s="42"/>
      <c r="H107" s="42"/>
      <c r="I107" s="42"/>
      <c r="J107" s="7"/>
    </row>
    <row r="108" spans="1:10" x14ac:dyDescent="0.2">
      <c r="A108" s="43" t="s">
        <v>86</v>
      </c>
      <c r="B108" s="47" t="s">
        <v>61</v>
      </c>
      <c r="C108" s="47"/>
      <c r="D108" s="42"/>
      <c r="E108" s="42"/>
      <c r="F108" s="42"/>
      <c r="G108" s="42"/>
      <c r="H108" s="42"/>
      <c r="I108" s="42"/>
      <c r="J108" s="7"/>
    </row>
    <row r="109" spans="1:10" x14ac:dyDescent="0.2">
      <c r="A109" s="43" t="s">
        <v>87</v>
      </c>
      <c r="B109" s="47" t="s">
        <v>62</v>
      </c>
      <c r="C109" s="47"/>
      <c r="D109" s="42"/>
      <c r="E109" s="42"/>
      <c r="F109" s="42"/>
      <c r="G109" s="42"/>
      <c r="H109" s="42"/>
      <c r="I109" s="42"/>
      <c r="J109" s="7"/>
    </row>
    <row r="110" spans="1:10" x14ac:dyDescent="0.2">
      <c r="A110" s="43" t="s">
        <v>88</v>
      </c>
      <c r="B110" s="47" t="s">
        <v>124</v>
      </c>
      <c r="C110" s="47"/>
      <c r="D110" s="42"/>
      <c r="E110" s="42"/>
      <c r="F110" s="42"/>
      <c r="G110" s="42"/>
      <c r="H110" s="42"/>
      <c r="I110" s="42"/>
      <c r="J110" s="7"/>
    </row>
    <row r="111" spans="1:10" x14ac:dyDescent="0.2">
      <c r="A111" s="43" t="s">
        <v>89</v>
      </c>
      <c r="B111" s="47" t="s">
        <v>63</v>
      </c>
      <c r="C111" s="47"/>
      <c r="D111" s="42"/>
      <c r="E111" s="42"/>
      <c r="F111" s="42"/>
      <c r="G111" s="42"/>
      <c r="H111" s="42"/>
      <c r="I111" s="42"/>
      <c r="J111" s="7"/>
    </row>
    <row r="112" spans="1:10" x14ac:dyDescent="0.2">
      <c r="A112" s="43" t="s">
        <v>90</v>
      </c>
      <c r="B112" s="47" t="s">
        <v>64</v>
      </c>
      <c r="C112" s="47"/>
      <c r="D112" s="42"/>
      <c r="E112" s="42"/>
      <c r="F112" s="42"/>
      <c r="G112" s="42"/>
      <c r="H112" s="42"/>
      <c r="I112" s="42"/>
      <c r="J112" s="7"/>
    </row>
    <row r="113" spans="1:10" ht="28.5" customHeight="1" x14ac:dyDescent="0.2">
      <c r="A113" s="46" t="s">
        <v>65</v>
      </c>
      <c r="B113" s="47" t="s">
        <v>126</v>
      </c>
      <c r="C113" s="47"/>
      <c r="D113" s="42"/>
      <c r="E113" s="42"/>
      <c r="F113" s="42"/>
      <c r="G113" s="42"/>
      <c r="H113" s="42"/>
      <c r="I113" s="42"/>
      <c r="J113" s="7"/>
    </row>
    <row r="114" spans="1:10" x14ac:dyDescent="0.2">
      <c r="A114" s="42" t="s">
        <v>66</v>
      </c>
      <c r="B114" s="42"/>
      <c r="C114" s="42"/>
      <c r="D114" s="42"/>
      <c r="E114" s="42"/>
      <c r="F114" s="42"/>
      <c r="G114" s="42"/>
      <c r="H114" s="42"/>
      <c r="I114" s="42"/>
      <c r="J114" s="7"/>
    </row>
    <row r="115" spans="1:10" x14ac:dyDescent="0.2">
      <c r="A115" s="42" t="s">
        <v>62</v>
      </c>
      <c r="B115" s="42"/>
      <c r="C115" s="42"/>
      <c r="D115" s="42"/>
      <c r="E115" s="42"/>
      <c r="F115" s="42"/>
      <c r="G115" s="42"/>
      <c r="H115" s="42"/>
      <c r="I115" s="42"/>
      <c r="J115" s="7"/>
    </row>
    <row r="116" spans="1:10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7"/>
    </row>
    <row r="117" spans="1:10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7"/>
    </row>
    <row r="118" spans="1:10" x14ac:dyDescent="0.2">
      <c r="A118" s="43" t="s">
        <v>128</v>
      </c>
      <c r="B118" s="43"/>
      <c r="C118" s="42"/>
      <c r="D118" s="43"/>
      <c r="E118" s="43"/>
      <c r="F118" s="43"/>
      <c r="G118" s="43"/>
      <c r="H118" s="43"/>
      <c r="I118" s="43"/>
      <c r="J118" s="8"/>
    </row>
    <row r="119" spans="1:10" x14ac:dyDescent="0.2">
      <c r="A119" s="43" t="s">
        <v>67</v>
      </c>
      <c r="B119" s="43"/>
      <c r="C119" s="42"/>
      <c r="D119" s="48"/>
      <c r="E119" s="48"/>
      <c r="F119" s="48"/>
      <c r="G119" s="48"/>
      <c r="H119" s="48"/>
      <c r="I119" s="48"/>
      <c r="J119" s="9"/>
    </row>
    <row r="120" spans="1:10" x14ac:dyDescent="0.2">
      <c r="A120" s="45" t="s">
        <v>68</v>
      </c>
      <c r="B120" s="45"/>
      <c r="C120" s="42"/>
      <c r="D120" s="42"/>
      <c r="E120" s="42"/>
      <c r="F120" s="42"/>
      <c r="G120" s="42"/>
      <c r="H120" s="42"/>
      <c r="I120" s="42"/>
      <c r="J120" s="7"/>
    </row>
    <row r="121" spans="1:10" x14ac:dyDescent="0.2">
      <c r="A121" s="43" t="s">
        <v>82</v>
      </c>
      <c r="B121" s="43"/>
      <c r="C121" s="42"/>
      <c r="D121" s="42"/>
      <c r="E121" s="42"/>
      <c r="F121" s="42"/>
      <c r="G121" s="42"/>
      <c r="H121" s="42"/>
      <c r="I121" s="42"/>
      <c r="J121" s="7"/>
    </row>
    <row r="122" spans="1:10" x14ac:dyDescent="0.2">
      <c r="A122" s="45" t="s">
        <v>69</v>
      </c>
      <c r="B122" s="45"/>
      <c r="C122" s="18"/>
      <c r="D122" s="42"/>
      <c r="E122" s="42"/>
      <c r="F122" s="42"/>
      <c r="G122" s="42"/>
      <c r="H122" s="42"/>
      <c r="I122" s="42"/>
      <c r="J122" s="7"/>
    </row>
    <row r="123" spans="1:10" x14ac:dyDescent="0.2">
      <c r="A123" s="43" t="s">
        <v>70</v>
      </c>
      <c r="B123" s="43"/>
      <c r="C123" s="18"/>
      <c r="D123" s="42"/>
      <c r="E123" s="42"/>
      <c r="F123" s="42"/>
      <c r="G123" s="42"/>
      <c r="H123" s="42"/>
      <c r="I123" s="42"/>
      <c r="J123" s="7"/>
    </row>
    <row r="124" spans="1:10" x14ac:dyDescent="0.2">
      <c r="A124" s="42"/>
      <c r="B124" s="42"/>
      <c r="C124" s="18"/>
      <c r="D124" s="42"/>
      <c r="E124" s="42"/>
      <c r="F124" s="42"/>
      <c r="G124" s="42"/>
      <c r="H124" s="42"/>
      <c r="I124" s="42"/>
      <c r="J124" s="7"/>
    </row>
    <row r="125" spans="1:10" x14ac:dyDescent="0.2">
      <c r="A125" s="7"/>
      <c r="B125" s="7"/>
      <c r="D125" s="7"/>
      <c r="E125" s="7"/>
      <c r="F125" s="7"/>
      <c r="G125" s="7"/>
      <c r="H125" s="7"/>
      <c r="I125" s="7"/>
      <c r="J125" s="7"/>
    </row>
    <row r="126" spans="1:10" x14ac:dyDescent="0.2">
      <c r="D126" s="7"/>
      <c r="E126" s="7"/>
      <c r="F126" s="7"/>
      <c r="G126" s="7"/>
      <c r="H126" s="7"/>
      <c r="I126" s="7"/>
      <c r="J126" s="7"/>
    </row>
  </sheetData>
  <sheetProtection algorithmName="SHA-512" hashValue="dc2bBHMzDfPSwciv/ULHCNB1bheHCp+BYc+NgG1kCf3BiWNVkvHeevW/mpG5awLzKnPJF8BtREWa2NLQX3VxHg==" saltValue="mZhVM4TSF+MiiIBGHd04Jg==" spinCount="100000" sheet="1" objects="1" scenarios="1"/>
  <conditionalFormatting sqref="F51">
    <cfRule type="cellIs" dxfId="1" priority="2" operator="equal">
      <formula>"Error!! Select the correct Type of Issue"</formula>
    </cfRule>
  </conditionalFormatting>
  <conditionalFormatting sqref="F53">
    <cfRule type="cellIs" dxfId="0" priority="1" operator="equal">
      <formula>"Error!! Incorrect exchange rate"</formula>
    </cfRule>
  </conditionalFormatting>
  <dataValidations count="9">
    <dataValidation type="list" allowBlank="1" showInputMessage="1" showErrorMessage="1" prompt="Select the type of issue for levy calculation from drop-down" sqref="E51" xr:uid="{00000000-0002-0000-0000-000000000000}">
      <formula1>$H$95:$H$102</formula1>
    </dataValidation>
    <dataValidation type="list" allowBlank="1" showInputMessage="1" showErrorMessage="1" prompt="Select jurisdiction code from the drop-down" sqref="D62" xr:uid="{00000000-0002-0000-0000-000001000000}">
      <formula1>$A$105:$A$115</formula1>
    </dataValidation>
    <dataValidation type="list" allowBlank="1" showInputMessage="1" showErrorMessage="1" prompt="Select classification code from the drop-down" sqref="E63:G63" xr:uid="{00000000-0002-0000-0000-000002000000}">
      <formula1>$C$95:$C$113</formula1>
    </dataValidation>
    <dataValidation type="list" allowBlank="1" showInputMessage="1" showErrorMessage="1" prompt="Select type of deal from the drop-down" sqref="E61:G61" xr:uid="{00000000-0002-0000-0000-000003000000}">
      <formula1>$F$95:$F$97</formula1>
    </dataValidation>
    <dataValidation showErrorMessage="1" errorTitle="Wrong entry" error="Please correct the type of issue. Issue amount is higher than $1 million." sqref="F51" xr:uid="{00000000-0002-0000-0000-000004000000}"/>
    <dataValidation type="list" allowBlank="1" showInputMessage="1" showErrorMessage="1" sqref="D52:E52" xr:uid="{00000000-0002-0000-0000-000005000000}">
      <formula1>$A$95:$A$96</formula1>
    </dataValidation>
    <dataValidation type="list" allowBlank="1" showInputMessage="1" showErrorMessage="1" prompt="Select the type of issue for levy calculation from drop-down" sqref="D51" xr:uid="{00000000-0002-0000-0000-000006000000}">
      <formula1>$G$94:$G$102</formula1>
    </dataValidation>
    <dataValidation type="list" allowBlank="1" showInputMessage="1" showErrorMessage="1" prompt="Select type of deal from the drop-down" sqref="D61" xr:uid="{00000000-0002-0000-0000-000007000000}">
      <formula1>$E$95:$E$97</formula1>
    </dataValidation>
    <dataValidation type="list" allowBlank="1" showInputMessage="1" showErrorMessage="1" prompt="Select classification code from the drop-down" sqref="D63" xr:uid="{00000000-0002-0000-0000-000008000000}">
      <formula1>$B$95:$B$113</formula1>
    </dataValidation>
  </dataValidations>
  <pageMargins left="0.15" right="0.15" top="0.75" bottom="0.75" header="0.3" footer="0.3"/>
  <pageSetup paperSize="9" scale="50" fitToHeight="0" orientation="portrait" r:id="rId1"/>
  <rowBreaks count="1" manualBreakCount="1">
    <brk id="76" max="9" man="1"/>
  </rowBreaks>
  <colBreaks count="1" manualBreakCount="1">
    <brk id="11" max="12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d460029c-75c2-4a51-84ce-774907781467" origin="defaultValue">
  <element uid="3fc9b5f7-87bb-4825-9588-114e31a1ecf4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C8B5B14AD00458D41F7F9139B4E94" ma:contentTypeVersion="14" ma:contentTypeDescription="Create a new document." ma:contentTypeScope="" ma:versionID="81a57debea7de7cb38d4d0c65dabd885">
  <xsd:schema xmlns:xsd="http://www.w3.org/2001/XMLSchema" xmlns:xs="http://www.w3.org/2001/XMLSchema" xmlns:p="http://schemas.microsoft.com/office/2006/metadata/properties" xmlns:ns2="b193b04b-a2f4-419c-b2b0-5a6b3875bbc8" xmlns:ns3="d304ec8c-309a-41f6-884e-a2121e8307ea" targetNamespace="http://schemas.microsoft.com/office/2006/metadata/properties" ma:root="true" ma:fieldsID="6ad94df3ae404bc5a40b4829e8e68228" ns2:_="" ns3:_="">
    <xsd:import namespace="b193b04b-a2f4-419c-b2b0-5a6b3875bbc8"/>
    <xsd:import namespace="d304ec8c-309a-41f6-884e-a2121e8307e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3b04b-a2f4-419c-b2b0-5a6b3875bb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d236e5c-e867-4062-968b-3ca70a565d52}" ma:internalName="TaxCatchAll" ma:showField="CatchAllData" ma:web="b193b04b-a2f4-419c-b2b0-5a6b3875bb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4ec8c-309a-41f6-884e-a2121e830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6edca92-a03e-4112-9bf8-6dfea9a04e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04ec8c-309a-41f6-884e-a2121e8307ea">
      <Terms xmlns="http://schemas.microsoft.com/office/infopath/2007/PartnerControls"/>
    </lcf76f155ced4ddcb4097134ff3c332f>
    <TaxCatchAll xmlns="b193b04b-a2f4-419c-b2b0-5a6b3875bbc8" xsi:nil="true"/>
  </documentManagement>
</p:properties>
</file>

<file path=customXml/itemProps1.xml><?xml version="1.0" encoding="utf-8"?>
<ds:datastoreItem xmlns:ds="http://schemas.openxmlformats.org/officeDocument/2006/customXml" ds:itemID="{37EB78C2-E9A5-4FC4-B295-019EEAFD173B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28C4F39-6082-47E6-88E3-61A91EFFCBB3}"/>
</file>

<file path=customXml/itemProps3.xml><?xml version="1.0" encoding="utf-8"?>
<ds:datastoreItem xmlns:ds="http://schemas.openxmlformats.org/officeDocument/2006/customXml" ds:itemID="{61F7DF74-0108-48FF-AEA3-BCDCF0AC9157}"/>
</file>

<file path=customXml/itemProps4.xml><?xml version="1.0" encoding="utf-8"?>
<ds:datastoreItem xmlns:ds="http://schemas.openxmlformats.org/officeDocument/2006/customXml" ds:itemID="{EBF9F104-D469-472F-9BAB-85DE148BBB0C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Original</vt:lpstr>
      <vt:lpstr>Original!Print_Area</vt:lpstr>
    </vt:vector>
  </TitlesOfParts>
  <Manager/>
  <Company>IIROC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Betty Tagar</dc:creator>
  <cp:keywords>[WVTNinternal]</cp:keywords>
  <dc:description/>
  <cp:lastModifiedBy>Shelleza Khan</cp:lastModifiedBy>
  <cp:lastPrinted>2021-06-18T14:06:04Z</cp:lastPrinted>
  <dcterms:created xsi:type="dcterms:W3CDTF">2018-09-13T14:19:46Z</dcterms:created>
  <dcterms:modified xsi:type="dcterms:W3CDTF">2024-05-29T15:39:56Z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8b3af12c-bcc6-48e0-b0b0-07ce025880c8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policy="d460029c-75c2-4a51-84ce-774907781467" origin="defaultValue" xmlns="http://www.boldonj</vt:lpwstr>
  </property>
  <property fmtid="{D5CDD505-2E9C-101B-9397-08002B2CF9AE}" pid="4" name="bjDocumentLabelXML-0">
    <vt:lpwstr>ames.com/2008/01/sie/internal/label"&gt;&lt;element uid="3fc9b5f7-87bb-4825-9588-114e31a1ecf4" value="" /&gt;&lt;/sisl&gt;</vt:lpwstr>
  </property>
  <property fmtid="{D5CDD505-2E9C-101B-9397-08002B2CF9AE}" pid="5" name="bjDocumentSecurityLabel">
    <vt:lpwstr>Internal Use</vt:lpwstr>
  </property>
  <property fmtid="{D5CDD505-2E9C-101B-9397-08002B2CF9AE}" pid="6" name="bjSaver">
    <vt:lpwstr>C0rchISgcKxR8V32B8uMc/hffLTTkgae</vt:lpwstr>
  </property>
  <property fmtid="{D5CDD505-2E9C-101B-9397-08002B2CF9AE}" pid="7" name="MSIP_Label_fd43acde-4127-48e7-8b7d-53da3746ec62_Enabled">
    <vt:lpwstr>true</vt:lpwstr>
  </property>
  <property fmtid="{D5CDD505-2E9C-101B-9397-08002B2CF9AE}" pid="8" name="MSIP_Label_fd43acde-4127-48e7-8b7d-53da3746ec62_SetDate">
    <vt:lpwstr>2020-02-19T18:34:49Z</vt:lpwstr>
  </property>
  <property fmtid="{D5CDD505-2E9C-101B-9397-08002B2CF9AE}" pid="9" name="MSIP_Label_fd43acde-4127-48e7-8b7d-53da3746ec62_Method">
    <vt:lpwstr>Standard</vt:lpwstr>
  </property>
  <property fmtid="{D5CDD505-2E9C-101B-9397-08002B2CF9AE}" pid="10" name="MSIP_Label_fd43acde-4127-48e7-8b7d-53da3746ec62_Name">
    <vt:lpwstr>Internal Use</vt:lpwstr>
  </property>
  <property fmtid="{D5CDD505-2E9C-101B-9397-08002B2CF9AE}" pid="11" name="MSIP_Label_fd43acde-4127-48e7-8b7d-53da3746ec62_SiteId">
    <vt:lpwstr>1c4b71fd-65b3-4d7d-9f2a-23d59c8f1989</vt:lpwstr>
  </property>
  <property fmtid="{D5CDD505-2E9C-101B-9397-08002B2CF9AE}" pid="12" name="MSIP_Label_fd43acde-4127-48e7-8b7d-53da3746ec62_ActionId">
    <vt:lpwstr>c2f1ba29-b66b-47b1-881b-0000648bf5be</vt:lpwstr>
  </property>
  <property fmtid="{D5CDD505-2E9C-101B-9397-08002B2CF9AE}" pid="13" name="MSIP_Label_fd43acde-4127-48e7-8b7d-53da3746ec62_ContentBits">
    <vt:lpwstr>0</vt:lpwstr>
  </property>
  <property fmtid="{D5CDD505-2E9C-101B-9397-08002B2CF9AE}" pid="14" name="ContentTypeId">
    <vt:lpwstr>0x010100042C8B5B14AD00458D41F7F9139B4E94</vt:lpwstr>
  </property>
</Properties>
</file>